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Trust Report and Control\DILG Posting\2024\DILG Portal\Q2 2024\"/>
    </mc:Choice>
  </mc:AlternateContent>
  <bookViews>
    <workbookView xWindow="0" yWindow="0" windowWidth="20490" windowHeight="7755"/>
  </bookViews>
  <sheets>
    <sheet name="June 2024" sheetId="1" r:id="rId1"/>
  </sheets>
  <definedNames>
    <definedName name="_xlnm.Print_Area" localSheetId="0">'June 2024'!$A$1:$G$78</definedName>
    <definedName name="_xlnm.Print_Titles" localSheetId="0">'June 2024'!$9:$10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3" i="1" s="1"/>
  <c r="G71" i="1"/>
  <c r="F71" i="1"/>
  <c r="G70" i="1"/>
  <c r="G69" i="1"/>
  <c r="C67" i="1"/>
  <c r="C72" i="1" s="1"/>
  <c r="B67" i="1"/>
  <c r="B72" i="1" s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67" i="1" s="1"/>
  <c r="F47" i="1"/>
  <c r="F72" i="1" s="1"/>
  <c r="E47" i="1"/>
  <c r="E72" i="1" s="1"/>
  <c r="G46" i="1"/>
  <c r="G45" i="1"/>
  <c r="G44" i="1"/>
  <c r="G43" i="1"/>
  <c r="G42" i="1"/>
  <c r="G41" i="1"/>
  <c r="G40" i="1"/>
  <c r="G39" i="1"/>
  <c r="G38" i="1"/>
  <c r="G37" i="1"/>
  <c r="G36" i="1"/>
  <c r="G35" i="1"/>
  <c r="G47" i="1" s="1"/>
  <c r="G72" i="1" s="1"/>
  <c r="D32" i="1"/>
  <c r="C32" i="1"/>
  <c r="C73" i="1" s="1"/>
  <c r="B32" i="1"/>
  <c r="G30" i="1"/>
  <c r="G29" i="1"/>
  <c r="G28" i="1"/>
  <c r="G27" i="1"/>
  <c r="F26" i="1"/>
  <c r="F31" i="1" s="1"/>
  <c r="E26" i="1"/>
  <c r="G26" i="1" s="1"/>
  <c r="G25" i="1"/>
  <c r="G24" i="1"/>
  <c r="G31" i="1" s="1"/>
  <c r="F22" i="1"/>
  <c r="G22" i="1" s="1"/>
  <c r="G21" i="1"/>
  <c r="G20" i="1"/>
  <c r="G19" i="1"/>
  <c r="G18" i="1"/>
  <c r="G16" i="1"/>
  <c r="G14" i="1"/>
  <c r="G13" i="1"/>
  <c r="G12" i="1"/>
  <c r="G32" i="1" s="1"/>
  <c r="G73" i="1" s="1"/>
  <c r="B73" i="1" l="1"/>
  <c r="E31" i="1"/>
  <c r="E32" i="1" s="1"/>
  <c r="E73" i="1" s="1"/>
  <c r="F32" i="1"/>
  <c r="F73" i="1" s="1"/>
</calcChain>
</file>

<file path=xl/sharedStrings.xml><?xml version="1.0" encoding="utf-8"?>
<sst xmlns="http://schemas.openxmlformats.org/spreadsheetml/2006/main" count="81" uniqueCount="77">
  <si>
    <t>FDP Form 8 - Local Disaster Risk Reduction and Management Fund Utilization</t>
  </si>
  <si>
    <t>(COA Form)</t>
  </si>
  <si>
    <t>LOCAL DISASTER RISK REDUCTION AND MANAGEMENT FUND UTILIZATION</t>
  </si>
  <si>
    <r>
      <t xml:space="preserve">REGION:  </t>
    </r>
    <r>
      <rPr>
        <sz val="11"/>
        <rFont val="Calibri"/>
        <family val="2"/>
      </rPr>
      <t>XI</t>
    </r>
    <r>
      <rPr>
        <b/>
        <sz val="11"/>
        <rFont val="Calibri"/>
        <family val="2"/>
      </rPr>
      <t xml:space="preserve">                          </t>
    </r>
  </si>
  <si>
    <t>CALENDAR YEAR:</t>
  </si>
  <si>
    <r>
      <t xml:space="preserve">PROVINCE: </t>
    </r>
    <r>
      <rPr>
        <sz val="11"/>
        <rFont val="Calibri"/>
        <family val="2"/>
      </rPr>
      <t>DAVAO DE ORO</t>
    </r>
  </si>
  <si>
    <t>QUARTER:</t>
  </si>
  <si>
    <t>Particulars</t>
  </si>
  <si>
    <t>LDRRRMF</t>
  </si>
  <si>
    <t xml:space="preserve">
NDRRMF</t>
  </si>
  <si>
    <t>From Other LGUs</t>
  </si>
  <si>
    <t>From Other Sources</t>
  </si>
  <si>
    <t xml:space="preserve">
Total</t>
  </si>
  <si>
    <t>Quick Response Fund (QRF) 
30%</t>
  </si>
  <si>
    <t>Mitigation Fund
70%</t>
  </si>
  <si>
    <t>A. Sources of Funds</t>
  </si>
  <si>
    <t xml:space="preserve">     Current Appropriation</t>
  </si>
  <si>
    <t xml:space="preserve">     Continuing Appropriation</t>
  </si>
  <si>
    <t xml:space="preserve">     Continuing Allotment</t>
  </si>
  <si>
    <t xml:space="preserve">     Previous Year's  Appropriations Transferred to the Special Trust Fund</t>
  </si>
  <si>
    <t xml:space="preserve">         LDRRMF 2018</t>
  </si>
  <si>
    <t xml:space="preserve">         LDRRMF 2019</t>
  </si>
  <si>
    <t xml:space="preserve">         LDRRMF 2020</t>
  </si>
  <si>
    <t xml:space="preserve">         LDRRMF 2021</t>
  </si>
  <si>
    <t xml:space="preserve">         LDRRMF 2022</t>
  </si>
  <si>
    <t xml:space="preserve">         LDRRMF 2023</t>
  </si>
  <si>
    <t xml:space="preserve">     Total Previous Year's  Appropriations Transferred to the Special Trust Fund</t>
  </si>
  <si>
    <t xml:space="preserve">     Transfers/Grants</t>
  </si>
  <si>
    <t xml:space="preserve">          Donations for Tropical Cyclone Agaton</t>
  </si>
  <si>
    <t xml:space="preserve">          Donations for Series of Earthquakes</t>
  </si>
  <si>
    <t xml:space="preserve">          Donations for the combined effects of the Northeast Monsoon (NM) and the trough of LPA </t>
  </si>
  <si>
    <t xml:space="preserve">          WFP</t>
  </si>
  <si>
    <t xml:space="preserve">          Prizes </t>
  </si>
  <si>
    <t xml:space="preserve">          Add:  Donation - LGU Makati</t>
  </si>
  <si>
    <t xml:space="preserve">                      Donation - Various Donors</t>
  </si>
  <si>
    <t xml:space="preserve">      Total Transfers/Grants</t>
  </si>
  <si>
    <t xml:space="preserve">      Total Funds Available</t>
  </si>
  <si>
    <t>B. Utilization</t>
  </si>
  <si>
    <t>Special Trust Fund</t>
  </si>
  <si>
    <t xml:space="preserve">     Rehabilitation of FMR at Barangay Pagsabangan, New Bataan</t>
  </si>
  <si>
    <t xml:space="preserve">     Operationalization Of 24/7 Emergency And Disaster Operation, Resilience And Resource Center And Davao De Oro Andam Action Centers</t>
  </si>
  <si>
    <t xml:space="preserve">    Upgrading of Powerhouse of Covid-19 Vaccine Storage Facility</t>
  </si>
  <si>
    <t xml:space="preserve">    Disaster Resilience Radio</t>
  </si>
  <si>
    <t xml:space="preserve">    Food Supplies</t>
  </si>
  <si>
    <t xml:space="preserve">    Fuel</t>
  </si>
  <si>
    <t xml:space="preserve">    Installation of Alert Information Board (LED Wall)</t>
  </si>
  <si>
    <t xml:space="preserve">    Installation of Close Circuit Television (CCTV)</t>
  </si>
  <si>
    <t xml:space="preserve">    Financial assistance</t>
  </si>
  <si>
    <t xml:space="preserve">    Mobile Shower and Restroom Trailer</t>
  </si>
  <si>
    <t xml:space="preserve">    Rainwater Collection Units</t>
  </si>
  <si>
    <t xml:space="preserve">    Repair &amp; improvement of Capitol Evacuation Center and PDRRMO Bldg. </t>
  </si>
  <si>
    <t>Sub-Total</t>
  </si>
  <si>
    <t>Current Appropriation - MOOE</t>
  </si>
  <si>
    <t xml:space="preserve">    Other Supplies and Materials</t>
  </si>
  <si>
    <t xml:space="preserve">    Fuel, Oil and Lubricants</t>
  </si>
  <si>
    <t xml:space="preserve">    Climate Change Adaptation And Mitigation - Greening Program </t>
  </si>
  <si>
    <t xml:space="preserve">    Climate Change Adaptation And Mitigation - Solid Waste Management Program </t>
  </si>
  <si>
    <t xml:space="preserve">    Climate Change Adaptation And Mitigation - Watershed Protection And Development Program</t>
  </si>
  <si>
    <t xml:space="preserve">    Climate Change Adaptation And Mitigation For Food Security - Corn, Cassava And Other Feed Grain Production Support Program </t>
  </si>
  <si>
    <t xml:space="preserve">    Pre-positioning/stockpiling Of Food, Non-food Items And Hygiene Kits To Affected Families Of Disasters And Calamities</t>
  </si>
  <si>
    <t xml:space="preserve">    Repair And Maintenance Of Rescue Tools And Equipment</t>
  </si>
  <si>
    <t xml:space="preserve">    Climate Change Adaptation And Mitigation for Food Security - High Value Crops Development Program</t>
  </si>
  <si>
    <t xml:space="preserve">    Climate Change Adaptation And Mitigation for Food Security - Rice Production Support Program</t>
  </si>
  <si>
    <t xml:space="preserve">    Climate Change Adaptation And Mitigation for Food Security - Agricultural, Infrastructure Development Program</t>
  </si>
  <si>
    <t xml:space="preserve">    Support To 1m Native Trees By 2025 Project  </t>
  </si>
  <si>
    <t xml:space="preserve">    Climate Change Adaptation And Mitigation - Water Ecosystem Rehabilitation And Sustainability Program</t>
  </si>
  <si>
    <t xml:space="preserve">    Climate Change Adaptation And Mitigation For Food Security - Organic  Agriculture Promotion Extension Program</t>
  </si>
  <si>
    <t xml:space="preserve">    Conduct And Attend Disaster Related Trainings, Seminars,  Workshops, Fora And Conferences Integrating Gender Concerns</t>
  </si>
  <si>
    <t xml:space="preserve">    Support to Health Response (Health Promotion and Provincial Epidemiology and Surveillance Program) ESP                                                                                                                                          </t>
  </si>
  <si>
    <t>Continuing Allotment</t>
  </si>
  <si>
    <t xml:space="preserve">     Rehabilitation Of Drainage Structure At Alegria Section Along Nabunturan</t>
  </si>
  <si>
    <t xml:space="preserve">    Rehabilitation Of Drainage Structure At Baclog, Brgy. Osmeña (kkmp)</t>
  </si>
  <si>
    <t xml:space="preserve">     Total Utilization</t>
  </si>
  <si>
    <t xml:space="preserve">     Unutilized Balance</t>
  </si>
  <si>
    <t>I hereby certify that I have reviewed the contents and hereby attest to the veracity and correctness of the data or information contained in this document.</t>
  </si>
  <si>
    <t xml:space="preserve">   Provincial Accountant</t>
  </si>
  <si>
    <t>(SGD.)ARIEL D. MANDAWE, 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</si>
</sst>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8" fillId="0" borderId="0" xfId="2" applyFont="1" applyFill="1" applyAlignment="1" applyProtection="1">
      <alignment horizontal="left" vertical="center"/>
      <protection locked="0"/>
    </xf>
    <xf numFmtId="0" fontId="5" fillId="0" borderId="0" xfId="0" applyFont="1" applyAlignment="1"/>
    <xf numFmtId="0" fontId="9" fillId="0" borderId="0" xfId="0" applyFont="1"/>
    <xf numFmtId="0" fontId="7" fillId="0" borderId="0" xfId="2" applyFont="1" applyFill="1" applyBorder="1"/>
    <xf numFmtId="0" fontId="7" fillId="0" borderId="0" xfId="2" applyFont="1" applyFill="1" applyAlignment="1">
      <alignment wrapText="1"/>
    </xf>
    <xf numFmtId="0" fontId="8" fillId="0" borderId="0" xfId="2" applyFont="1" applyFill="1" applyAlignment="1" applyProtection="1">
      <alignment horizontal="left" wrapText="1"/>
      <protection locked="0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/>
    <xf numFmtId="43" fontId="5" fillId="0" borderId="14" xfId="1" applyFont="1" applyBorder="1"/>
    <xf numFmtId="43" fontId="5" fillId="0" borderId="15" xfId="1" applyFont="1" applyBorder="1"/>
    <xf numFmtId="43" fontId="9" fillId="0" borderId="0" xfId="0" applyNumberFormat="1" applyFont="1"/>
    <xf numFmtId="43" fontId="4" fillId="0" borderId="14" xfId="1" applyFont="1" applyBorder="1"/>
    <xf numFmtId="0" fontId="4" fillId="0" borderId="16" xfId="0" applyFont="1" applyBorder="1"/>
    <xf numFmtId="43" fontId="4" fillId="0" borderId="17" xfId="1" applyFont="1" applyBorder="1"/>
    <xf numFmtId="43" fontId="4" fillId="0" borderId="18" xfId="1" applyFont="1" applyBorder="1"/>
    <xf numFmtId="0" fontId="4" fillId="0" borderId="19" xfId="0" applyFont="1" applyBorder="1" applyAlignment="1">
      <alignment horizontal="left" vertical="center" wrapText="1"/>
    </xf>
    <xf numFmtId="43" fontId="4" fillId="0" borderId="20" xfId="1" applyFont="1" applyBorder="1" applyAlignment="1">
      <alignment vertical="center"/>
    </xf>
    <xf numFmtId="43" fontId="4" fillId="0" borderId="17" xfId="1" applyFont="1" applyBorder="1" applyAlignment="1">
      <alignment vertical="center"/>
    </xf>
    <xf numFmtId="43" fontId="4" fillId="0" borderId="18" xfId="1" applyFont="1" applyBorder="1" applyAlignment="1">
      <alignment vertical="center"/>
    </xf>
    <xf numFmtId="0" fontId="9" fillId="0" borderId="0" xfId="0" applyFont="1" applyAlignment="1">
      <alignment vertical="center"/>
    </xf>
    <xf numFmtId="43" fontId="9" fillId="0" borderId="0" xfId="0" applyNumberFormat="1" applyFont="1" applyAlignment="1">
      <alignment vertical="center"/>
    </xf>
    <xf numFmtId="43" fontId="4" fillId="0" borderId="21" xfId="1" applyFont="1" applyBorder="1" applyAlignment="1">
      <alignment vertical="center"/>
    </xf>
    <xf numFmtId="43" fontId="4" fillId="0" borderId="22" xfId="1" applyFont="1" applyBorder="1" applyAlignment="1">
      <alignment vertical="center"/>
    </xf>
    <xf numFmtId="0" fontId="5" fillId="0" borderId="13" xfId="0" applyFont="1" applyBorder="1" applyAlignment="1">
      <alignment horizontal="left" vertical="center" wrapText="1"/>
    </xf>
    <xf numFmtId="43" fontId="4" fillId="0" borderId="14" xfId="1" applyFont="1" applyBorder="1" applyAlignment="1">
      <alignment vertical="center"/>
    </xf>
    <xf numFmtId="43" fontId="5" fillId="0" borderId="14" xfId="1" applyFont="1" applyBorder="1" applyAlignment="1">
      <alignment vertical="center"/>
    </xf>
    <xf numFmtId="43" fontId="5" fillId="0" borderId="15" xfId="1" applyFont="1" applyBorder="1" applyAlignment="1">
      <alignment vertical="center"/>
    </xf>
    <xf numFmtId="0" fontId="4" fillId="0" borderId="19" xfId="0" applyFont="1" applyBorder="1"/>
    <xf numFmtId="43" fontId="4" fillId="0" borderId="23" xfId="1" applyFont="1" applyBorder="1"/>
    <xf numFmtId="43" fontId="4" fillId="0" borderId="20" xfId="1" applyFont="1" applyBorder="1"/>
    <xf numFmtId="43" fontId="4" fillId="0" borderId="18" xfId="1" applyFont="1" applyBorder="1" applyAlignment="1"/>
    <xf numFmtId="0" fontId="4" fillId="0" borderId="19" xfId="0" applyFont="1" applyBorder="1" applyAlignment="1">
      <alignment wrapText="1"/>
    </xf>
    <xf numFmtId="43" fontId="4" fillId="0" borderId="21" xfId="1" applyFont="1" applyBorder="1" applyAlignment="1"/>
    <xf numFmtId="0" fontId="4" fillId="0" borderId="24" xfId="0" applyFont="1" applyBorder="1"/>
    <xf numFmtId="43" fontId="4" fillId="0" borderId="25" xfId="1" applyFont="1" applyBorder="1"/>
    <xf numFmtId="43" fontId="4" fillId="0" borderId="22" xfId="1" applyFont="1" applyBorder="1"/>
    <xf numFmtId="0" fontId="5" fillId="0" borderId="16" xfId="0" applyFont="1" applyBorder="1"/>
    <xf numFmtId="43" fontId="5" fillId="0" borderId="17" xfId="1" applyFont="1" applyBorder="1"/>
    <xf numFmtId="43" fontId="5" fillId="0" borderId="18" xfId="1" applyFont="1" applyBorder="1"/>
    <xf numFmtId="0" fontId="8" fillId="0" borderId="19" xfId="0" applyFont="1" applyBorder="1" applyAlignment="1">
      <alignment wrapText="1"/>
    </xf>
    <xf numFmtId="43" fontId="4" fillId="0" borderId="23" xfId="1" applyFont="1" applyBorder="1" applyAlignment="1"/>
    <xf numFmtId="43" fontId="4" fillId="0" borderId="20" xfId="1" applyFont="1" applyBorder="1" applyAlignment="1"/>
    <xf numFmtId="43" fontId="4" fillId="0" borderId="21" xfId="1" applyFont="1" applyBorder="1"/>
    <xf numFmtId="0" fontId="4" fillId="0" borderId="19" xfId="0" applyFont="1" applyFill="1" applyBorder="1" applyAlignment="1">
      <alignment wrapText="1"/>
    </xf>
    <xf numFmtId="0" fontId="8" fillId="0" borderId="19" xfId="0" applyFont="1" applyFill="1" applyBorder="1" applyAlignment="1">
      <alignment wrapText="1"/>
    </xf>
    <xf numFmtId="0" fontId="8" fillId="0" borderId="16" xfId="0" applyFont="1" applyFill="1" applyBorder="1" applyAlignment="1">
      <alignment wrapText="1"/>
    </xf>
    <xf numFmtId="43" fontId="4" fillId="0" borderId="17" xfId="1" applyFont="1" applyBorder="1" applyAlignment="1"/>
    <xf numFmtId="0" fontId="4" fillId="0" borderId="26" xfId="0" applyFont="1" applyFill="1" applyBorder="1" applyAlignment="1">
      <alignment wrapText="1"/>
    </xf>
    <xf numFmtId="0" fontId="4" fillId="0" borderId="27" xfId="0" applyFont="1" applyFill="1" applyBorder="1" applyAlignment="1">
      <alignment wrapText="1"/>
    </xf>
    <xf numFmtId="0" fontId="4" fillId="0" borderId="28" xfId="0" applyFont="1" applyFill="1" applyBorder="1" applyAlignment="1">
      <alignment wrapText="1"/>
    </xf>
    <xf numFmtId="43" fontId="4" fillId="0" borderId="22" xfId="1" applyFont="1" applyBorder="1" applyAlignment="1"/>
    <xf numFmtId="0" fontId="4" fillId="0" borderId="13" xfId="0" applyFont="1" applyFill="1" applyBorder="1" applyAlignment="1">
      <alignment wrapText="1"/>
    </xf>
    <xf numFmtId="43" fontId="4" fillId="0" borderId="14" xfId="1" applyFont="1" applyBorder="1" applyAlignment="1"/>
    <xf numFmtId="43" fontId="4" fillId="0" borderId="15" xfId="1" applyFont="1" applyBorder="1"/>
    <xf numFmtId="0" fontId="5" fillId="0" borderId="29" xfId="0" applyFont="1" applyFill="1" applyBorder="1" applyAlignment="1">
      <alignment wrapText="1"/>
    </xf>
    <xf numFmtId="43" fontId="4" fillId="0" borderId="5" xfId="1" applyFont="1" applyBorder="1" applyAlignment="1"/>
    <xf numFmtId="43" fontId="4" fillId="0" borderId="5" xfId="1" applyFont="1" applyBorder="1"/>
    <xf numFmtId="43" fontId="4" fillId="0" borderId="30" xfId="1" applyFont="1" applyBorder="1"/>
    <xf numFmtId="43" fontId="4" fillId="0" borderId="31" xfId="1" applyFont="1" applyBorder="1" applyAlignment="1"/>
    <xf numFmtId="0" fontId="4" fillId="0" borderId="16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43" fontId="4" fillId="0" borderId="25" xfId="1" applyFont="1" applyBorder="1" applyAlignment="1"/>
    <xf numFmtId="43" fontId="4" fillId="0" borderId="32" xfId="1" applyFont="1" applyBorder="1" applyAlignment="1"/>
    <xf numFmtId="0" fontId="5" fillId="0" borderId="1" xfId="0" applyFont="1" applyFill="1" applyBorder="1" applyAlignment="1">
      <alignment wrapText="1"/>
    </xf>
    <xf numFmtId="43" fontId="4" fillId="0" borderId="33" xfId="1" applyFont="1" applyBorder="1" applyAlignment="1"/>
    <xf numFmtId="43" fontId="4" fillId="0" borderId="4" xfId="1" applyFont="1" applyBorder="1" applyAlignment="1"/>
    <xf numFmtId="43" fontId="4" fillId="0" borderId="4" xfId="1" applyFont="1" applyBorder="1"/>
    <xf numFmtId="43" fontId="4" fillId="0" borderId="7" xfId="1" applyFont="1" applyBorder="1"/>
    <xf numFmtId="0" fontId="4" fillId="0" borderId="34" xfId="0" applyFont="1" applyFill="1" applyBorder="1" applyAlignment="1">
      <alignment wrapText="1"/>
    </xf>
    <xf numFmtId="43" fontId="4" fillId="0" borderId="35" xfId="1" applyFont="1" applyBorder="1" applyAlignment="1"/>
    <xf numFmtId="43" fontId="4" fillId="0" borderId="10" xfId="1" applyFont="1" applyBorder="1" applyAlignment="1"/>
    <xf numFmtId="43" fontId="4" fillId="0" borderId="10" xfId="1" applyFont="1" applyBorder="1"/>
    <xf numFmtId="43" fontId="4" fillId="0" borderId="14" xfId="1" applyFont="1" applyFill="1" applyBorder="1"/>
    <xf numFmtId="0" fontId="5" fillId="0" borderId="13" xfId="0" applyFont="1" applyFill="1" applyBorder="1"/>
    <xf numFmtId="43" fontId="4" fillId="0" borderId="0" xfId="0" applyNumberFormat="1" applyFont="1"/>
    <xf numFmtId="0" fontId="5" fillId="0" borderId="0" xfId="0" applyFont="1" applyFill="1" applyBorder="1"/>
    <xf numFmtId="43" fontId="5" fillId="0" borderId="0" xfId="1" applyFont="1" applyBorder="1"/>
    <xf numFmtId="0" fontId="5" fillId="0" borderId="0" xfId="0" applyFont="1" applyAlignment="1">
      <alignment horizontal="left" vertical="top" wrapText="1"/>
    </xf>
    <xf numFmtId="43" fontId="4" fillId="0" borderId="0" xfId="1" applyFont="1"/>
    <xf numFmtId="43" fontId="5" fillId="0" borderId="0" xfId="1" applyFont="1"/>
    <xf numFmtId="43" fontId="5" fillId="0" borderId="0" xfId="1" applyFont="1" applyAlignment="1">
      <alignment horizontal="left" vertical="top" wrapText="1"/>
    </xf>
    <xf numFmtId="43" fontId="5" fillId="0" borderId="36" xfId="1" applyFont="1" applyBorder="1" applyAlignment="1">
      <alignment horizontal="center"/>
    </xf>
    <xf numFmtId="43" fontId="5" fillId="0" borderId="0" xfId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3" fontId="4" fillId="0" borderId="0" xfId="1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abSelected="1" zoomScaleNormal="100" workbookViewId="0">
      <selection activeCell="A9" sqref="A9:A10"/>
    </sheetView>
  </sheetViews>
  <sheetFormatPr defaultColWidth="9.140625" defaultRowHeight="15" x14ac:dyDescent="0.25"/>
  <cols>
    <col min="1" max="1" width="87.5703125" style="3" customWidth="1"/>
    <col min="2" max="2" width="17" style="86" customWidth="1"/>
    <col min="3" max="3" width="14.85546875" style="86" customWidth="1"/>
    <col min="4" max="4" width="10.5703125" style="86" customWidth="1"/>
    <col min="5" max="5" width="14.140625" style="86" customWidth="1"/>
    <col min="6" max="6" width="15.28515625" style="86" customWidth="1"/>
    <col min="7" max="7" width="15.7109375" style="86" customWidth="1"/>
    <col min="8" max="8" width="1.7109375" style="3" customWidth="1"/>
    <col min="9" max="13" width="9.140625" style="3" hidden="1" customWidth="1"/>
    <col min="14" max="14" width="15.42578125" style="3" customWidth="1"/>
    <col min="15" max="16384" width="9.140625" style="3"/>
  </cols>
  <sheetData>
    <row r="1" spans="1:14" ht="20.100000000000001" customHeight="1" x14ac:dyDescent="0.25">
      <c r="A1" s="1" t="s">
        <v>0</v>
      </c>
      <c r="B1" s="2"/>
      <c r="C1" s="2"/>
      <c r="D1" s="2"/>
      <c r="E1" s="2"/>
      <c r="F1" s="2"/>
      <c r="G1" s="2"/>
    </row>
    <row r="2" spans="1:14" ht="20.100000000000001" customHeight="1" x14ac:dyDescent="0.25">
      <c r="A2" s="2" t="s">
        <v>1</v>
      </c>
      <c r="B2" s="2"/>
      <c r="C2" s="2"/>
      <c r="D2" s="2"/>
      <c r="E2" s="2"/>
      <c r="F2" s="2"/>
      <c r="G2" s="2"/>
    </row>
    <row r="3" spans="1:14" ht="18" customHeight="1" x14ac:dyDescent="0.25">
      <c r="A3" s="2"/>
      <c r="B3" s="2"/>
      <c r="C3" s="2"/>
      <c r="D3" s="2"/>
      <c r="E3" s="2"/>
      <c r="F3" s="2"/>
      <c r="G3" s="2"/>
    </row>
    <row r="4" spans="1:14" ht="20.100000000000001" customHeight="1" x14ac:dyDescent="0.25">
      <c r="A4" s="94" t="s">
        <v>2</v>
      </c>
      <c r="B4" s="94"/>
      <c r="C4" s="94"/>
      <c r="D4" s="94"/>
      <c r="E4" s="94"/>
      <c r="F4" s="94"/>
      <c r="G4" s="94"/>
    </row>
    <row r="5" spans="1:14" ht="20.100000000000001" customHeight="1" x14ac:dyDescent="0.25">
      <c r="A5" s="94"/>
      <c r="B5" s="94"/>
      <c r="C5" s="94"/>
      <c r="D5" s="94"/>
      <c r="E5" s="94"/>
      <c r="F5" s="94"/>
      <c r="G5" s="94"/>
      <c r="H5" s="94"/>
    </row>
    <row r="6" spans="1:14" ht="20.100000000000001" customHeight="1" x14ac:dyDescent="0.25">
      <c r="A6" s="4" t="s">
        <v>3</v>
      </c>
      <c r="B6" s="5" t="s">
        <v>4</v>
      </c>
      <c r="C6" s="6">
        <v>2024</v>
      </c>
      <c r="D6" s="7"/>
      <c r="E6" s="7"/>
      <c r="F6" s="7"/>
      <c r="G6" s="7"/>
      <c r="H6" s="8"/>
    </row>
    <row r="7" spans="1:14" s="8" customFormat="1" ht="18" customHeight="1" x14ac:dyDescent="0.25">
      <c r="A7" s="9" t="s">
        <v>5</v>
      </c>
      <c r="B7" s="10" t="s">
        <v>6</v>
      </c>
      <c r="C7" s="11">
        <v>2</v>
      </c>
      <c r="D7" s="7"/>
      <c r="E7" s="7"/>
      <c r="F7" s="7"/>
      <c r="G7" s="7"/>
    </row>
    <row r="8" spans="1:14" s="8" customFormat="1" ht="13.5" customHeight="1" thickBot="1" x14ac:dyDescent="0.3">
      <c r="A8" s="12"/>
      <c r="B8" s="12"/>
      <c r="C8" s="12"/>
      <c r="D8" s="12"/>
      <c r="E8" s="12"/>
      <c r="F8" s="12"/>
      <c r="G8" s="12"/>
    </row>
    <row r="9" spans="1:14" s="8" customFormat="1" ht="15.75" customHeight="1" x14ac:dyDescent="0.25">
      <c r="A9" s="95" t="s">
        <v>7</v>
      </c>
      <c r="B9" s="97" t="s">
        <v>8</v>
      </c>
      <c r="C9" s="98"/>
      <c r="D9" s="99" t="s">
        <v>9</v>
      </c>
      <c r="E9" s="101" t="s">
        <v>10</v>
      </c>
      <c r="F9" s="103" t="s">
        <v>11</v>
      </c>
      <c r="G9" s="105" t="s">
        <v>12</v>
      </c>
    </row>
    <row r="10" spans="1:14" s="8" customFormat="1" ht="48" customHeight="1" thickBot="1" x14ac:dyDescent="0.3">
      <c r="A10" s="96"/>
      <c r="B10" s="13" t="s">
        <v>13</v>
      </c>
      <c r="C10" s="14" t="s">
        <v>14</v>
      </c>
      <c r="D10" s="100"/>
      <c r="E10" s="102"/>
      <c r="F10" s="104"/>
      <c r="G10" s="106"/>
    </row>
    <row r="11" spans="1:14" s="8" customFormat="1" ht="19.5" customHeight="1" thickBot="1" x14ac:dyDescent="0.3">
      <c r="A11" s="15" t="s">
        <v>15</v>
      </c>
      <c r="B11" s="16"/>
      <c r="C11" s="16"/>
      <c r="D11" s="16"/>
      <c r="E11" s="16"/>
      <c r="F11" s="16"/>
      <c r="G11" s="17"/>
      <c r="N11" s="18"/>
    </row>
    <row r="12" spans="1:14" s="8" customFormat="1" ht="19.5" customHeight="1" thickBot="1" x14ac:dyDescent="0.3">
      <c r="A12" s="15" t="s">
        <v>16</v>
      </c>
      <c r="B12" s="16">
        <v>35250000</v>
      </c>
      <c r="C12" s="16">
        <v>83750000</v>
      </c>
      <c r="D12" s="16"/>
      <c r="E12" s="16"/>
      <c r="F12" s="16"/>
      <c r="G12" s="17">
        <f>SUM(B12:F12)</f>
        <v>119000000</v>
      </c>
      <c r="N12" s="18"/>
    </row>
    <row r="13" spans="1:14" s="8" customFormat="1" ht="19.5" customHeight="1" thickBot="1" x14ac:dyDescent="0.3">
      <c r="A13" s="15" t="s">
        <v>17</v>
      </c>
      <c r="B13" s="16"/>
      <c r="C13" s="16"/>
      <c r="D13" s="16"/>
      <c r="E13" s="16"/>
      <c r="F13" s="16">
        <v>2225000</v>
      </c>
      <c r="G13" s="17">
        <f>SUM(B13:F13)</f>
        <v>2225000</v>
      </c>
      <c r="N13" s="18"/>
    </row>
    <row r="14" spans="1:14" s="8" customFormat="1" ht="19.5" customHeight="1" thickBot="1" x14ac:dyDescent="0.3">
      <c r="A14" s="15" t="s">
        <v>18</v>
      </c>
      <c r="B14" s="19"/>
      <c r="C14" s="16"/>
      <c r="D14" s="19"/>
      <c r="E14" s="19"/>
      <c r="F14" s="16">
        <v>23984891.989999998</v>
      </c>
      <c r="G14" s="17">
        <f>SUM(B14:F14)</f>
        <v>23984891.989999998</v>
      </c>
    </row>
    <row r="15" spans="1:14" s="8" customFormat="1" ht="19.5" customHeight="1" x14ac:dyDescent="0.25">
      <c r="A15" s="20" t="s">
        <v>19</v>
      </c>
      <c r="B15" s="21"/>
      <c r="C15" s="21"/>
      <c r="D15" s="21"/>
      <c r="E15" s="21"/>
      <c r="F15" s="21"/>
      <c r="G15" s="22"/>
    </row>
    <row r="16" spans="1:14" s="27" customFormat="1" ht="19.5" customHeight="1" x14ac:dyDescent="0.25">
      <c r="A16" s="23" t="s">
        <v>20</v>
      </c>
      <c r="B16" s="24"/>
      <c r="C16" s="25"/>
      <c r="D16" s="25"/>
      <c r="E16" s="25"/>
      <c r="F16" s="25">
        <v>146567.9</v>
      </c>
      <c r="G16" s="26">
        <f t="shared" ref="G16:G30" si="0">SUM(C16:F16)</f>
        <v>146567.9</v>
      </c>
      <c r="N16" s="28"/>
    </row>
    <row r="17" spans="1:14" s="27" customFormat="1" ht="19.5" hidden="1" customHeight="1" x14ac:dyDescent="0.25">
      <c r="A17" s="23" t="s">
        <v>21</v>
      </c>
      <c r="B17" s="24"/>
      <c r="C17" s="25"/>
      <c r="D17" s="25"/>
      <c r="E17" s="25"/>
      <c r="F17" s="25"/>
      <c r="G17" s="26"/>
      <c r="N17" s="28"/>
    </row>
    <row r="18" spans="1:14" s="27" customFormat="1" ht="19.5" customHeight="1" x14ac:dyDescent="0.25">
      <c r="A18" s="23" t="s">
        <v>22</v>
      </c>
      <c r="B18" s="24"/>
      <c r="C18" s="24"/>
      <c r="D18" s="24"/>
      <c r="E18" s="24"/>
      <c r="F18" s="24">
        <v>1825343.1299999992</v>
      </c>
      <c r="G18" s="26">
        <f t="shared" si="0"/>
        <v>1825343.1299999992</v>
      </c>
      <c r="N18" s="28"/>
    </row>
    <row r="19" spans="1:14" s="27" customFormat="1" ht="19.5" customHeight="1" x14ac:dyDescent="0.25">
      <c r="A19" s="23" t="s">
        <v>23</v>
      </c>
      <c r="B19" s="24"/>
      <c r="C19" s="24"/>
      <c r="D19" s="24"/>
      <c r="E19" s="24"/>
      <c r="F19" s="24">
        <v>1628275.86</v>
      </c>
      <c r="G19" s="26">
        <f t="shared" si="0"/>
        <v>1628275.86</v>
      </c>
      <c r="N19" s="28"/>
    </row>
    <row r="20" spans="1:14" s="27" customFormat="1" ht="19.5" customHeight="1" x14ac:dyDescent="0.25">
      <c r="A20" s="23" t="s">
        <v>24</v>
      </c>
      <c r="B20" s="24"/>
      <c r="C20" s="24"/>
      <c r="D20" s="24"/>
      <c r="E20" s="24"/>
      <c r="F20" s="24">
        <v>21997999.989999998</v>
      </c>
      <c r="G20" s="29">
        <f t="shared" si="0"/>
        <v>21997999.989999998</v>
      </c>
      <c r="N20" s="28"/>
    </row>
    <row r="21" spans="1:14" s="27" customFormat="1" ht="19.5" customHeight="1" thickBot="1" x14ac:dyDescent="0.3">
      <c r="A21" s="23" t="s">
        <v>25</v>
      </c>
      <c r="B21" s="30"/>
      <c r="C21" s="30"/>
      <c r="D21" s="30"/>
      <c r="E21" s="30"/>
      <c r="F21" s="30">
        <v>48145319.759999998</v>
      </c>
      <c r="G21" s="29">
        <f t="shared" si="0"/>
        <v>48145319.759999998</v>
      </c>
      <c r="N21" s="28"/>
    </row>
    <row r="22" spans="1:14" s="27" customFormat="1" ht="19.5" customHeight="1" thickBot="1" x14ac:dyDescent="0.3">
      <c r="A22" s="31" t="s">
        <v>26</v>
      </c>
      <c r="B22" s="32"/>
      <c r="C22" s="32"/>
      <c r="D22" s="32"/>
      <c r="E22" s="32"/>
      <c r="F22" s="33">
        <f>SUM(F16:F21)</f>
        <v>73743506.640000001</v>
      </c>
      <c r="G22" s="34">
        <f t="shared" si="0"/>
        <v>73743506.640000001</v>
      </c>
      <c r="N22" s="28"/>
    </row>
    <row r="23" spans="1:14" s="8" customFormat="1" ht="19.5" customHeight="1" x14ac:dyDescent="0.25">
      <c r="A23" s="20" t="s">
        <v>27</v>
      </c>
      <c r="B23" s="21"/>
      <c r="C23" s="21"/>
      <c r="D23" s="21"/>
      <c r="E23" s="21"/>
      <c r="F23" s="21"/>
      <c r="G23" s="26"/>
    </row>
    <row r="24" spans="1:14" s="8" customFormat="1" ht="19.5" customHeight="1" x14ac:dyDescent="0.25">
      <c r="A24" s="35" t="s">
        <v>28</v>
      </c>
      <c r="B24" s="36"/>
      <c r="C24" s="37"/>
      <c r="D24" s="37"/>
      <c r="E24" s="37">
        <v>308234.12</v>
      </c>
      <c r="F24" s="37"/>
      <c r="G24" s="38">
        <f t="shared" si="0"/>
        <v>308234.12</v>
      </c>
    </row>
    <row r="25" spans="1:14" s="8" customFormat="1" ht="19.5" customHeight="1" x14ac:dyDescent="0.25">
      <c r="A25" s="35" t="s">
        <v>29</v>
      </c>
      <c r="B25" s="36"/>
      <c r="C25" s="37"/>
      <c r="D25" s="37"/>
      <c r="E25" s="37">
        <v>2000000</v>
      </c>
      <c r="F25" s="37">
        <v>10000000</v>
      </c>
      <c r="G25" s="38">
        <f t="shared" si="0"/>
        <v>12000000</v>
      </c>
    </row>
    <row r="26" spans="1:14" s="8" customFormat="1" ht="19.5" customHeight="1" x14ac:dyDescent="0.25">
      <c r="A26" s="39" t="s">
        <v>30</v>
      </c>
      <c r="B26" s="36"/>
      <c r="C26" s="37"/>
      <c r="D26" s="37"/>
      <c r="E26" s="37">
        <f>4500000+300000+1000000</f>
        <v>5800000</v>
      </c>
      <c r="F26" s="37">
        <f>30000000+212501+650000+25000</f>
        <v>30887501</v>
      </c>
      <c r="G26" s="38">
        <f t="shared" si="0"/>
        <v>36687501</v>
      </c>
    </row>
    <row r="27" spans="1:14" s="8" customFormat="1" ht="19.5" customHeight="1" x14ac:dyDescent="0.25">
      <c r="A27" s="35" t="s">
        <v>31</v>
      </c>
      <c r="B27" s="36"/>
      <c r="C27" s="37"/>
      <c r="D27" s="37"/>
      <c r="E27" s="37"/>
      <c r="F27" s="37">
        <v>6600</v>
      </c>
      <c r="G27" s="38">
        <f t="shared" si="0"/>
        <v>6600</v>
      </c>
    </row>
    <row r="28" spans="1:14" s="8" customFormat="1" ht="19.5" customHeight="1" x14ac:dyDescent="0.25">
      <c r="A28" s="35" t="s">
        <v>32</v>
      </c>
      <c r="B28" s="36"/>
      <c r="C28" s="37"/>
      <c r="D28" s="37"/>
      <c r="E28" s="37"/>
      <c r="F28" s="37">
        <v>15000</v>
      </c>
      <c r="G28" s="40">
        <f t="shared" si="0"/>
        <v>15000</v>
      </c>
    </row>
    <row r="29" spans="1:14" s="8" customFormat="1" ht="19.5" customHeight="1" x14ac:dyDescent="0.25">
      <c r="A29" s="35" t="s">
        <v>33</v>
      </c>
      <c r="B29" s="36"/>
      <c r="C29" s="37"/>
      <c r="D29" s="37"/>
      <c r="E29" s="37">
        <v>1000000</v>
      </c>
      <c r="F29" s="37"/>
      <c r="G29" s="40">
        <f t="shared" si="0"/>
        <v>1000000</v>
      </c>
    </row>
    <row r="30" spans="1:14" s="8" customFormat="1" ht="19.5" customHeight="1" thickBot="1" x14ac:dyDescent="0.3">
      <c r="A30" s="41" t="s">
        <v>34</v>
      </c>
      <c r="B30" s="42"/>
      <c r="C30" s="43"/>
      <c r="D30" s="43"/>
      <c r="E30" s="43"/>
      <c r="F30" s="43">
        <v>100000</v>
      </c>
      <c r="G30" s="40">
        <f t="shared" si="0"/>
        <v>100000</v>
      </c>
    </row>
    <row r="31" spans="1:14" s="8" customFormat="1" ht="19.5" customHeight="1" thickBot="1" x14ac:dyDescent="0.3">
      <c r="A31" s="15" t="s">
        <v>35</v>
      </c>
      <c r="B31" s="19"/>
      <c r="C31" s="19"/>
      <c r="D31" s="19"/>
      <c r="E31" s="16">
        <f>SUM(E24:E30)</f>
        <v>9108234.120000001</v>
      </c>
      <c r="F31" s="16">
        <f>SUM(F24:F30)</f>
        <v>41009101</v>
      </c>
      <c r="G31" s="34">
        <f>SUM(G24:G30)</f>
        <v>50117335.119999997</v>
      </c>
    </row>
    <row r="32" spans="1:14" s="8" customFormat="1" ht="19.5" customHeight="1" thickBot="1" x14ac:dyDescent="0.3">
      <c r="A32" s="15" t="s">
        <v>36</v>
      </c>
      <c r="B32" s="16">
        <f>B12</f>
        <v>35250000</v>
      </c>
      <c r="C32" s="16">
        <f>C12+C14</f>
        <v>83750000</v>
      </c>
      <c r="D32" s="16">
        <f>SUM(D12:D31)</f>
        <v>0</v>
      </c>
      <c r="E32" s="16">
        <f>E31+E14</f>
        <v>9108234.120000001</v>
      </c>
      <c r="F32" s="16">
        <f>F14+F22+F13+F31</f>
        <v>140962499.63</v>
      </c>
      <c r="G32" s="17">
        <f>G12+G14+G22+G31+G13</f>
        <v>269070733.75</v>
      </c>
      <c r="N32" s="18"/>
    </row>
    <row r="33" spans="1:7" s="8" customFormat="1" ht="18.95" customHeight="1" thickBot="1" x14ac:dyDescent="0.3">
      <c r="A33" s="15" t="s">
        <v>37</v>
      </c>
      <c r="B33" s="16"/>
      <c r="C33" s="16"/>
      <c r="D33" s="16"/>
      <c r="E33" s="16"/>
      <c r="F33" s="16"/>
      <c r="G33" s="17"/>
    </row>
    <row r="34" spans="1:7" s="8" customFormat="1" ht="18.95" customHeight="1" x14ac:dyDescent="0.25">
      <c r="A34" s="44" t="s">
        <v>38</v>
      </c>
      <c r="B34" s="45"/>
      <c r="C34" s="45"/>
      <c r="D34" s="45"/>
      <c r="E34" s="45"/>
      <c r="F34" s="45"/>
      <c r="G34" s="46"/>
    </row>
    <row r="35" spans="1:7" s="8" customFormat="1" ht="18.95" customHeight="1" x14ac:dyDescent="0.25">
      <c r="A35" s="47" t="s">
        <v>39</v>
      </c>
      <c r="B35" s="48"/>
      <c r="C35" s="49"/>
      <c r="D35" s="37"/>
      <c r="E35" s="37">
        <v>4142</v>
      </c>
      <c r="F35" s="49"/>
      <c r="G35" s="50">
        <f t="shared" ref="G35:G71" si="1">SUM(B35:F35)</f>
        <v>4142</v>
      </c>
    </row>
    <row r="36" spans="1:7" s="8" customFormat="1" ht="30" customHeight="1" x14ac:dyDescent="0.25">
      <c r="A36" s="51" t="s">
        <v>40</v>
      </c>
      <c r="B36" s="49"/>
      <c r="C36" s="49"/>
      <c r="D36" s="37"/>
      <c r="E36" s="37"/>
      <c r="F36" s="49">
        <v>1104240.07</v>
      </c>
      <c r="G36" s="50">
        <f t="shared" si="1"/>
        <v>1104240.07</v>
      </c>
    </row>
    <row r="37" spans="1:7" s="8" customFormat="1" ht="18.95" customHeight="1" x14ac:dyDescent="0.25">
      <c r="A37" s="52" t="s">
        <v>41</v>
      </c>
      <c r="B37" s="49"/>
      <c r="C37" s="49"/>
      <c r="D37" s="37"/>
      <c r="E37" s="37"/>
      <c r="F37" s="49">
        <v>6364</v>
      </c>
      <c r="G37" s="50">
        <f t="shared" si="1"/>
        <v>6364</v>
      </c>
    </row>
    <row r="38" spans="1:7" s="8" customFormat="1" ht="18.95" customHeight="1" x14ac:dyDescent="0.25">
      <c r="A38" s="52" t="s">
        <v>42</v>
      </c>
      <c r="B38" s="49"/>
      <c r="C38" s="49"/>
      <c r="D38" s="37"/>
      <c r="E38" s="37"/>
      <c r="F38" s="49">
        <v>1710938</v>
      </c>
      <c r="G38" s="50">
        <f t="shared" si="1"/>
        <v>1710938</v>
      </c>
    </row>
    <row r="39" spans="1:7" s="8" customFormat="1" ht="18.95" customHeight="1" x14ac:dyDescent="0.25">
      <c r="A39" s="53" t="s">
        <v>43</v>
      </c>
      <c r="B39" s="54"/>
      <c r="C39" s="54"/>
      <c r="D39" s="21"/>
      <c r="E39" s="21"/>
      <c r="F39" s="54">
        <v>4740589</v>
      </c>
      <c r="G39" s="50">
        <f t="shared" si="1"/>
        <v>4740589</v>
      </c>
    </row>
    <row r="40" spans="1:7" s="8" customFormat="1" ht="18.95" customHeight="1" x14ac:dyDescent="0.25">
      <c r="A40" s="51" t="s">
        <v>44</v>
      </c>
      <c r="B40" s="48"/>
      <c r="C40" s="49"/>
      <c r="D40" s="37"/>
      <c r="E40" s="37"/>
      <c r="F40" s="49">
        <v>906985.25</v>
      </c>
      <c r="G40" s="50">
        <f t="shared" si="1"/>
        <v>906985.25</v>
      </c>
    </row>
    <row r="41" spans="1:7" s="8" customFormat="1" ht="18.95" customHeight="1" x14ac:dyDescent="0.25">
      <c r="A41" s="55" t="s">
        <v>45</v>
      </c>
      <c r="B41" s="49"/>
      <c r="C41" s="49"/>
      <c r="D41" s="37"/>
      <c r="E41" s="37"/>
      <c r="F41" s="49">
        <v>1920000</v>
      </c>
      <c r="G41" s="50">
        <f t="shared" si="1"/>
        <v>1920000</v>
      </c>
    </row>
    <row r="42" spans="1:7" s="8" customFormat="1" ht="18.95" customHeight="1" x14ac:dyDescent="0.25">
      <c r="A42" s="56" t="s">
        <v>46</v>
      </c>
      <c r="B42" s="49"/>
      <c r="C42" s="49"/>
      <c r="D42" s="37"/>
      <c r="E42" s="37"/>
      <c r="F42" s="49">
        <v>83400</v>
      </c>
      <c r="G42" s="50">
        <f t="shared" si="1"/>
        <v>83400</v>
      </c>
    </row>
    <row r="43" spans="1:7" s="8" customFormat="1" ht="18.95" customHeight="1" x14ac:dyDescent="0.25">
      <c r="A43" s="56" t="s">
        <v>47</v>
      </c>
      <c r="B43" s="49"/>
      <c r="C43" s="49"/>
      <c r="D43" s="37"/>
      <c r="E43" s="37"/>
      <c r="F43" s="49">
        <v>2085000</v>
      </c>
      <c r="G43" s="50">
        <f t="shared" si="1"/>
        <v>2085000</v>
      </c>
    </row>
    <row r="44" spans="1:7" s="8" customFormat="1" ht="18.95" customHeight="1" x14ac:dyDescent="0.25">
      <c r="A44" s="56" t="s">
        <v>48</v>
      </c>
      <c r="B44" s="49"/>
      <c r="C44" s="49"/>
      <c r="D44" s="37"/>
      <c r="E44" s="37"/>
      <c r="F44" s="49">
        <v>998000</v>
      </c>
      <c r="G44" s="50">
        <f t="shared" si="1"/>
        <v>998000</v>
      </c>
    </row>
    <row r="45" spans="1:7" s="8" customFormat="1" ht="18.95" customHeight="1" x14ac:dyDescent="0.25">
      <c r="A45" s="56" t="s">
        <v>49</v>
      </c>
      <c r="B45" s="49"/>
      <c r="C45" s="49"/>
      <c r="D45" s="37"/>
      <c r="E45" s="37"/>
      <c r="F45" s="49">
        <v>448305</v>
      </c>
      <c r="G45" s="50">
        <f t="shared" si="1"/>
        <v>448305</v>
      </c>
    </row>
    <row r="46" spans="1:7" s="8" customFormat="1" ht="18.95" customHeight="1" thickBot="1" x14ac:dyDescent="0.3">
      <c r="A46" s="57" t="s">
        <v>50</v>
      </c>
      <c r="B46" s="58"/>
      <c r="C46" s="58"/>
      <c r="D46" s="43"/>
      <c r="E46" s="43"/>
      <c r="F46" s="58">
        <v>1334932.05</v>
      </c>
      <c r="G46" s="50">
        <f t="shared" si="1"/>
        <v>1334932.05</v>
      </c>
    </row>
    <row r="47" spans="1:7" s="8" customFormat="1" ht="18.95" customHeight="1" thickBot="1" x14ac:dyDescent="0.3">
      <c r="A47" s="59" t="s">
        <v>51</v>
      </c>
      <c r="B47" s="60"/>
      <c r="C47" s="60"/>
      <c r="D47" s="19"/>
      <c r="E47" s="19">
        <f>SUM(E35:E46)</f>
        <v>4142</v>
      </c>
      <c r="F47" s="60">
        <f>SUM(F35:F46)</f>
        <v>15338753.370000001</v>
      </c>
      <c r="G47" s="61">
        <f>SUM(G35:G46)</f>
        <v>15342895.370000001</v>
      </c>
    </row>
    <row r="48" spans="1:7" s="8" customFormat="1" ht="18.95" customHeight="1" x14ac:dyDescent="0.25">
      <c r="A48" s="62" t="s">
        <v>52</v>
      </c>
      <c r="B48" s="63"/>
      <c r="C48" s="63"/>
      <c r="D48" s="64"/>
      <c r="E48" s="64"/>
      <c r="F48" s="63"/>
      <c r="G48" s="65"/>
    </row>
    <row r="49" spans="1:7" ht="30" customHeight="1" x14ac:dyDescent="0.25">
      <c r="A49" s="51" t="s">
        <v>40</v>
      </c>
      <c r="B49" s="48"/>
      <c r="C49" s="49">
        <v>4499568.9999999991</v>
      </c>
      <c r="D49" s="37"/>
      <c r="E49" s="37"/>
      <c r="F49" s="49"/>
      <c r="G49" s="50">
        <f t="shared" si="1"/>
        <v>4499568.9999999991</v>
      </c>
    </row>
    <row r="50" spans="1:7" ht="18.95" customHeight="1" x14ac:dyDescent="0.25">
      <c r="A50" s="51" t="s">
        <v>43</v>
      </c>
      <c r="B50" s="48">
        <v>12166638</v>
      </c>
      <c r="C50" s="49"/>
      <c r="D50" s="37"/>
      <c r="E50" s="37"/>
      <c r="F50" s="49"/>
      <c r="G50" s="50">
        <f t="shared" si="1"/>
        <v>12166638</v>
      </c>
    </row>
    <row r="51" spans="1:7" ht="18.95" customHeight="1" x14ac:dyDescent="0.25">
      <c r="A51" s="51" t="s">
        <v>53</v>
      </c>
      <c r="B51" s="48">
        <v>995952.5</v>
      </c>
      <c r="C51" s="49"/>
      <c r="D51" s="37"/>
      <c r="E51" s="37"/>
      <c r="F51" s="49"/>
      <c r="G51" s="50">
        <f t="shared" si="1"/>
        <v>995952.5</v>
      </c>
    </row>
    <row r="52" spans="1:7" ht="18.95" customHeight="1" x14ac:dyDescent="0.25">
      <c r="A52" s="51" t="s">
        <v>54</v>
      </c>
      <c r="B52" s="48">
        <v>3759679.41</v>
      </c>
      <c r="C52" s="49"/>
      <c r="D52" s="37"/>
      <c r="E52" s="37"/>
      <c r="F52" s="49"/>
      <c r="G52" s="50">
        <f t="shared" si="1"/>
        <v>3759679.41</v>
      </c>
    </row>
    <row r="53" spans="1:7" ht="18.95" customHeight="1" x14ac:dyDescent="0.25">
      <c r="A53" s="51" t="s">
        <v>55</v>
      </c>
      <c r="B53" s="48"/>
      <c r="C53" s="49">
        <v>481968.00999999989</v>
      </c>
      <c r="D53" s="37"/>
      <c r="E53" s="37"/>
      <c r="F53" s="49"/>
      <c r="G53" s="50">
        <f t="shared" si="1"/>
        <v>481968.00999999989</v>
      </c>
    </row>
    <row r="54" spans="1:7" ht="18.95" customHeight="1" x14ac:dyDescent="0.25">
      <c r="A54" s="51" t="s">
        <v>56</v>
      </c>
      <c r="B54" s="48"/>
      <c r="C54" s="49">
        <v>407954.49</v>
      </c>
      <c r="D54" s="37"/>
      <c r="E54" s="37"/>
      <c r="F54" s="49"/>
      <c r="G54" s="50">
        <f t="shared" si="1"/>
        <v>407954.49</v>
      </c>
    </row>
    <row r="55" spans="1:7" ht="18.95" customHeight="1" x14ac:dyDescent="0.25">
      <c r="A55" s="51" t="s">
        <v>57</v>
      </c>
      <c r="B55" s="48"/>
      <c r="C55" s="49">
        <v>119338.73999999999</v>
      </c>
      <c r="D55" s="37"/>
      <c r="E55" s="37"/>
      <c r="F55" s="49"/>
      <c r="G55" s="50">
        <f t="shared" si="1"/>
        <v>119338.73999999999</v>
      </c>
    </row>
    <row r="56" spans="1:7" ht="30" customHeight="1" x14ac:dyDescent="0.25">
      <c r="A56" s="51" t="s">
        <v>58</v>
      </c>
      <c r="B56" s="48"/>
      <c r="C56" s="49">
        <v>96210.04</v>
      </c>
      <c r="D56" s="37"/>
      <c r="E56" s="37"/>
      <c r="F56" s="49"/>
      <c r="G56" s="50">
        <f t="shared" si="1"/>
        <v>96210.04</v>
      </c>
    </row>
    <row r="57" spans="1:7" ht="30" customHeight="1" x14ac:dyDescent="0.25">
      <c r="A57" s="51" t="s">
        <v>59</v>
      </c>
      <c r="B57" s="48"/>
      <c r="C57" s="49">
        <v>2900619</v>
      </c>
      <c r="D57" s="37"/>
      <c r="E57" s="37"/>
      <c r="F57" s="49"/>
      <c r="G57" s="50">
        <f t="shared" si="1"/>
        <v>2900619</v>
      </c>
    </row>
    <row r="58" spans="1:7" ht="20.100000000000001" customHeight="1" x14ac:dyDescent="0.25">
      <c r="A58" s="51" t="s">
        <v>60</v>
      </c>
      <c r="B58" s="48"/>
      <c r="C58" s="49">
        <v>385900</v>
      </c>
      <c r="D58" s="37"/>
      <c r="E58" s="37"/>
      <c r="F58" s="49"/>
      <c r="G58" s="50">
        <f t="shared" si="1"/>
        <v>385900</v>
      </c>
    </row>
    <row r="59" spans="1:7" ht="12.75" customHeight="1" x14ac:dyDescent="0.25">
      <c r="A59" s="51" t="s">
        <v>61</v>
      </c>
      <c r="B59" s="66"/>
      <c r="C59" s="54">
        <v>355252.14</v>
      </c>
      <c r="D59" s="21"/>
      <c r="E59" s="21"/>
      <c r="F59" s="54"/>
      <c r="G59" s="50">
        <f t="shared" si="1"/>
        <v>355252.14</v>
      </c>
    </row>
    <row r="60" spans="1:7" ht="20.100000000000001" customHeight="1" x14ac:dyDescent="0.25">
      <c r="A60" s="51" t="s">
        <v>62</v>
      </c>
      <c r="B60" s="48"/>
      <c r="C60" s="49">
        <v>106422.09</v>
      </c>
      <c r="D60" s="37"/>
      <c r="E60" s="37"/>
      <c r="F60" s="49"/>
      <c r="G60" s="50">
        <f t="shared" si="1"/>
        <v>106422.09</v>
      </c>
    </row>
    <row r="61" spans="1:7" ht="30" customHeight="1" x14ac:dyDescent="0.25">
      <c r="A61" s="51" t="s">
        <v>63</v>
      </c>
      <c r="B61" s="48"/>
      <c r="C61" s="49">
        <v>42865</v>
      </c>
      <c r="D61" s="37"/>
      <c r="E61" s="37"/>
      <c r="F61" s="49"/>
      <c r="G61" s="50">
        <f t="shared" si="1"/>
        <v>42865</v>
      </c>
    </row>
    <row r="62" spans="1:7" ht="18.95" customHeight="1" x14ac:dyDescent="0.25">
      <c r="A62" s="51" t="s">
        <v>64</v>
      </c>
      <c r="B62" s="48"/>
      <c r="C62" s="49">
        <v>6550</v>
      </c>
      <c r="D62" s="37"/>
      <c r="E62" s="37"/>
      <c r="F62" s="49"/>
      <c r="G62" s="50">
        <f t="shared" si="1"/>
        <v>6550</v>
      </c>
    </row>
    <row r="63" spans="1:7" ht="29.25" customHeight="1" x14ac:dyDescent="0.25">
      <c r="A63" s="51" t="s">
        <v>65</v>
      </c>
      <c r="B63" s="48"/>
      <c r="C63" s="49">
        <v>1080</v>
      </c>
      <c r="D63" s="37"/>
      <c r="E63" s="37"/>
      <c r="F63" s="49"/>
      <c r="G63" s="50">
        <f t="shared" si="1"/>
        <v>1080</v>
      </c>
    </row>
    <row r="64" spans="1:7" ht="30" customHeight="1" x14ac:dyDescent="0.25">
      <c r="A64" s="67" t="s">
        <v>66</v>
      </c>
      <c r="B64" s="48"/>
      <c r="C64" s="49">
        <v>6200</v>
      </c>
      <c r="D64" s="37"/>
      <c r="E64" s="37"/>
      <c r="F64" s="49"/>
      <c r="G64" s="50">
        <f t="shared" si="1"/>
        <v>6200</v>
      </c>
    </row>
    <row r="65" spans="1:14" ht="28.5" customHeight="1" x14ac:dyDescent="0.25">
      <c r="A65" s="51" t="s">
        <v>67</v>
      </c>
      <c r="B65" s="48"/>
      <c r="C65" s="49">
        <v>16500</v>
      </c>
      <c r="D65" s="37"/>
      <c r="E65" s="37"/>
      <c r="F65" s="49"/>
      <c r="G65" s="50">
        <f t="shared" si="1"/>
        <v>16500</v>
      </c>
    </row>
    <row r="66" spans="1:14" ht="30" customHeight="1" thickBot="1" x14ac:dyDescent="0.3">
      <c r="A66" s="68" t="s">
        <v>68</v>
      </c>
      <c r="B66" s="69"/>
      <c r="C66" s="58">
        <v>4280</v>
      </c>
      <c r="D66" s="43"/>
      <c r="E66" s="43"/>
      <c r="F66" s="58"/>
      <c r="G66" s="50">
        <f t="shared" si="1"/>
        <v>4280</v>
      </c>
    </row>
    <row r="67" spans="1:14" ht="18.95" customHeight="1" thickBot="1" x14ac:dyDescent="0.3">
      <c r="A67" s="59" t="s">
        <v>51</v>
      </c>
      <c r="B67" s="70">
        <f>SUM(B49:B66)</f>
        <v>16922269.91</v>
      </c>
      <c r="C67" s="60">
        <f>SUM(C49:C66)</f>
        <v>9430708.5099999998</v>
      </c>
      <c r="D67" s="19"/>
      <c r="E67" s="19"/>
      <c r="F67" s="60"/>
      <c r="G67" s="61">
        <f>SUM(G49:G66)</f>
        <v>26352978.419999998</v>
      </c>
    </row>
    <row r="68" spans="1:14" ht="18.95" customHeight="1" x14ac:dyDescent="0.25">
      <c r="A68" s="71" t="s">
        <v>69</v>
      </c>
      <c r="B68" s="72"/>
      <c r="C68" s="73"/>
      <c r="D68" s="74"/>
      <c r="E68" s="74"/>
      <c r="F68" s="73"/>
      <c r="G68" s="75"/>
    </row>
    <row r="69" spans="1:14" ht="18.95" customHeight="1" x14ac:dyDescent="0.25">
      <c r="A69" s="51" t="s">
        <v>70</v>
      </c>
      <c r="B69" s="48"/>
      <c r="C69" s="49"/>
      <c r="D69" s="37"/>
      <c r="E69" s="37"/>
      <c r="F69" s="49">
        <v>14949</v>
      </c>
      <c r="G69" s="50">
        <f t="shared" si="1"/>
        <v>14949</v>
      </c>
    </row>
    <row r="70" spans="1:14" ht="18.95" customHeight="1" thickBot="1" x14ac:dyDescent="0.3">
      <c r="A70" s="76" t="s">
        <v>71</v>
      </c>
      <c r="B70" s="77"/>
      <c r="C70" s="78"/>
      <c r="D70" s="79"/>
      <c r="E70" s="79"/>
      <c r="F70" s="78">
        <v>217755.5</v>
      </c>
      <c r="G70" s="50">
        <f t="shared" si="1"/>
        <v>217755.5</v>
      </c>
    </row>
    <row r="71" spans="1:14" ht="18.95" customHeight="1" thickBot="1" x14ac:dyDescent="0.3">
      <c r="A71" s="59" t="s">
        <v>51</v>
      </c>
      <c r="B71" s="60"/>
      <c r="C71" s="80"/>
      <c r="D71" s="19"/>
      <c r="E71" s="19"/>
      <c r="F71" s="19">
        <f>SUM(F69:F70)</f>
        <v>232704.5</v>
      </c>
      <c r="G71" s="61">
        <f t="shared" si="1"/>
        <v>232704.5</v>
      </c>
    </row>
    <row r="72" spans="1:14" ht="18.95" customHeight="1" thickBot="1" x14ac:dyDescent="0.3">
      <c r="A72" s="81" t="s">
        <v>72</v>
      </c>
      <c r="B72" s="16">
        <f>B67</f>
        <v>16922269.91</v>
      </c>
      <c r="C72" s="16">
        <f>C67</f>
        <v>9430708.5099999998</v>
      </c>
      <c r="D72" s="16">
        <f>SUM(D35:D71)</f>
        <v>0</v>
      </c>
      <c r="E72" s="16">
        <f>E47</f>
        <v>4142</v>
      </c>
      <c r="F72" s="16">
        <f>F47+F71</f>
        <v>15571457.870000001</v>
      </c>
      <c r="G72" s="17">
        <f>G47+G67+G71</f>
        <v>41928578.289999999</v>
      </c>
    </row>
    <row r="73" spans="1:14" ht="18.95" customHeight="1" thickBot="1" x14ac:dyDescent="0.3">
      <c r="A73" s="81" t="s">
        <v>73</v>
      </c>
      <c r="B73" s="16">
        <f t="shared" ref="B73:G73" si="2">B32-B72</f>
        <v>18327730.09</v>
      </c>
      <c r="C73" s="16">
        <f t="shared" si="2"/>
        <v>74319291.489999995</v>
      </c>
      <c r="D73" s="16">
        <f t="shared" si="2"/>
        <v>0</v>
      </c>
      <c r="E73" s="16">
        <f t="shared" si="2"/>
        <v>9104092.120000001</v>
      </c>
      <c r="F73" s="16">
        <f t="shared" si="2"/>
        <v>125391041.75999999</v>
      </c>
      <c r="G73" s="17">
        <f t="shared" si="2"/>
        <v>227142155.46000001</v>
      </c>
      <c r="N73" s="82"/>
    </row>
    <row r="74" spans="1:14" ht="18" customHeight="1" x14ac:dyDescent="0.25">
      <c r="A74" s="83"/>
      <c r="B74" s="84"/>
      <c r="C74" s="84"/>
      <c r="D74" s="84"/>
      <c r="E74" s="84"/>
      <c r="F74" s="84"/>
      <c r="G74" s="84"/>
    </row>
    <row r="75" spans="1:14" ht="45.75" customHeight="1" x14ac:dyDescent="0.25">
      <c r="A75" s="85" t="s">
        <v>74</v>
      </c>
      <c r="B75" s="85"/>
      <c r="C75" s="85"/>
      <c r="D75" s="85"/>
      <c r="E75" s="85"/>
    </row>
    <row r="76" spans="1:14" ht="13.5" customHeight="1" x14ac:dyDescent="0.25">
      <c r="A76" s="87"/>
      <c r="B76" s="88"/>
      <c r="C76" s="88"/>
      <c r="D76" s="88"/>
      <c r="E76" s="88"/>
    </row>
    <row r="77" spans="1:14" ht="17.25" customHeight="1" x14ac:dyDescent="0.25">
      <c r="A77" s="89" t="s">
        <v>76</v>
      </c>
      <c r="B77" s="87"/>
      <c r="D77" s="90"/>
      <c r="E77" s="90"/>
    </row>
    <row r="78" spans="1:14" x14ac:dyDescent="0.25">
      <c r="A78" s="91" t="s">
        <v>75</v>
      </c>
      <c r="B78" s="92"/>
      <c r="D78" s="92"/>
      <c r="E78" s="92"/>
    </row>
    <row r="79" spans="1:14" x14ac:dyDescent="0.25">
      <c r="C79" s="93"/>
      <c r="D79" s="93"/>
      <c r="E79" s="93"/>
      <c r="F79" s="93"/>
    </row>
    <row r="80" spans="1:14" s="86" customFormat="1" x14ac:dyDescent="0.25">
      <c r="A80" s="3"/>
      <c r="C80" s="93"/>
      <c r="D80" s="93"/>
      <c r="E80" s="93"/>
      <c r="F80" s="93"/>
      <c r="H80" s="3"/>
      <c r="I80" s="3"/>
      <c r="J80" s="3"/>
      <c r="K80" s="3"/>
      <c r="L80" s="3"/>
      <c r="M80" s="3"/>
      <c r="N80" s="3"/>
    </row>
    <row r="81" spans="1:14" s="86" customFormat="1" x14ac:dyDescent="0.25">
      <c r="A81" s="3"/>
      <c r="C81" s="84"/>
      <c r="D81" s="93"/>
      <c r="E81" s="93"/>
      <c r="F81" s="93"/>
      <c r="H81" s="3"/>
      <c r="I81" s="3"/>
      <c r="J81" s="3"/>
      <c r="K81" s="3"/>
      <c r="L81" s="3"/>
      <c r="M81" s="3"/>
      <c r="N81" s="3"/>
    </row>
    <row r="82" spans="1:14" x14ac:dyDescent="0.25">
      <c r="C82" s="93"/>
      <c r="D82" s="93"/>
      <c r="E82" s="93"/>
      <c r="F82" s="93"/>
    </row>
    <row r="83" spans="1:14" s="86" customFormat="1" x14ac:dyDescent="0.25">
      <c r="A83" s="3"/>
      <c r="C83" s="84"/>
      <c r="D83" s="93"/>
      <c r="E83" s="93"/>
      <c r="F83" s="93"/>
      <c r="H83" s="3"/>
      <c r="I83" s="3"/>
      <c r="J83" s="3"/>
      <c r="K83" s="3"/>
      <c r="L83" s="3"/>
      <c r="M83" s="3"/>
      <c r="N83" s="3"/>
    </row>
    <row r="84" spans="1:14" s="86" customFormat="1" x14ac:dyDescent="0.25">
      <c r="A84" s="3"/>
      <c r="C84" s="84"/>
      <c r="D84" s="93"/>
      <c r="E84" s="93"/>
      <c r="F84" s="93"/>
      <c r="H84" s="3"/>
      <c r="I84" s="3"/>
      <c r="J84" s="3"/>
      <c r="K84" s="3"/>
      <c r="L84" s="3"/>
      <c r="M84" s="3"/>
      <c r="N84" s="3"/>
    </row>
    <row r="85" spans="1:14" x14ac:dyDescent="0.25">
      <c r="C85" s="93"/>
      <c r="D85" s="93"/>
      <c r="E85" s="93"/>
      <c r="F85" s="93"/>
    </row>
  </sheetData>
  <mergeCells count="8">
    <mergeCell ref="A4:G4"/>
    <mergeCell ref="A5:H5"/>
    <mergeCell ref="A9:A10"/>
    <mergeCell ref="B9:C9"/>
    <mergeCell ref="D9:D10"/>
    <mergeCell ref="E9:E10"/>
    <mergeCell ref="F9:F10"/>
    <mergeCell ref="G9:G10"/>
  </mergeCells>
  <printOptions horizontalCentered="1"/>
  <pageMargins left="0.511811023622047" right="0.23622047244094499" top="0.7" bottom="0.75" header="0.31496062992126" footer="0.31496062992126"/>
  <pageSetup paperSize="9" scale="8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June 2024</vt:lpstr>
      <vt:lpstr>'June 2024'!Print_Area</vt:lpstr>
      <vt:lpstr>'June 2024'!Print_Titles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PACCO-839</dc:creator>
  <cp:lastModifiedBy>PACCO-665</cp:lastModifiedBy>
  <dcterms:created xsi:type="dcterms:W3CDTF">2024-07-16T08:48:50Z</dcterms:created>
  <dcterms:modified xsi:type="dcterms:W3CDTF">2024-08-08T02:33:28Z</dcterms:modified>
</cp:coreProperties>
</file>